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" yWindow="110" windowWidth="15125" windowHeight="801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<sst xmlns="http://schemas.openxmlformats.org/spreadsheetml/2006/main" count="142" uniqueCount="84">
  <si>
    <t xml:space="preserve">Смета на ремонтно-строительные работы </t>
  </si>
  <si>
    <t>№</t>
  </si>
  <si>
    <t>код</t>
  </si>
  <si>
    <t>Наименование работ</t>
  </si>
  <si>
    <t>Ед. изм.</t>
  </si>
  <si>
    <t>Кол-во по смете первоначальной</t>
  </si>
  <si>
    <t>Стоимость работ (руб)</t>
  </si>
  <si>
    <t>Сумма по смете фактической в руб.</t>
  </si>
  <si>
    <t>ДЕМОНТАЖНЫЕ РАБОТЫ</t>
  </si>
  <si>
    <t>Стены</t>
  </si>
  <si>
    <t>м2</t>
  </si>
  <si>
    <t>шт</t>
  </si>
  <si>
    <t>Итого:</t>
  </si>
  <si>
    <t>Потолки</t>
  </si>
  <si>
    <t>м.п.</t>
  </si>
  <si>
    <t>Полы</t>
  </si>
  <si>
    <t>Сантехнические, вентиляционные работы</t>
  </si>
  <si>
    <t>Демонтаж умывальника</t>
  </si>
  <si>
    <t>Демонтаж труб водопровода</t>
  </si>
  <si>
    <t>Демонтаж труб канализации</t>
  </si>
  <si>
    <t>Демонтаж смесителя</t>
  </si>
  <si>
    <t>Демонтаж полотенцесушителя</t>
  </si>
  <si>
    <t>Демонтаж фитингов</t>
  </si>
  <si>
    <t>Демонтаж вентилей, кранов, редукторов, фильтров</t>
  </si>
  <si>
    <t>Электромонтажные работы</t>
  </si>
  <si>
    <t>Демонтаж светильников</t>
  </si>
  <si>
    <t>Итого по демонтажным работам:</t>
  </si>
  <si>
    <t>МОНТАЖНЫЕ РАБОТЫ</t>
  </si>
  <si>
    <t>Монтаж реечных, зеркальных потолков мал. площади до 8 кв.м (санузлы, кухни)</t>
  </si>
  <si>
    <t>Штукатурка и выравнивание стен гипсовыми составами толщ. до 50мм с установкой маячковых направляющих</t>
  </si>
  <si>
    <t>Грунтовка пола с очисткой основания от пыли</t>
  </si>
  <si>
    <t>Устройство чистовой стяжки из наливных полов</t>
  </si>
  <si>
    <t>Устройство покрытий из керамических плиток стандартным размером (30Х30, 33Х33) на клею, в один цвет, по готовому основанию</t>
  </si>
  <si>
    <t>Обратная заделка штроб</t>
  </si>
  <si>
    <t>Сантехнические работы</t>
  </si>
  <si>
    <t>Установка смесителей</t>
  </si>
  <si>
    <t>Установка полотенцесушителя</t>
  </si>
  <si>
    <t>Прокладка канализационных труб</t>
  </si>
  <si>
    <t>Установка ПВХ отводов, тройников для канализации</t>
  </si>
  <si>
    <t>Прокладка труб из полипропилена (PP) или полибутена (PB)</t>
  </si>
  <si>
    <t>Установка фитингов для труб из полипропилена (PP) или полибутена (PB) с помощью диффузионной сварки</t>
  </si>
  <si>
    <t>Установка шарового крана</t>
  </si>
  <si>
    <t>Установка фильтров грубой очистки</t>
  </si>
  <si>
    <t>Установка распределительных гребенок</t>
  </si>
  <si>
    <t>Установка редукторов давления</t>
  </si>
  <si>
    <t>Вентиляция</t>
  </si>
  <si>
    <t>Установка вентиляционных решеток</t>
  </si>
  <si>
    <t>Итого по монтажным работам:</t>
  </si>
  <si>
    <t>Итого по монтажным и демонтажным работам:</t>
  </si>
  <si>
    <t>Дополнительные расходы</t>
  </si>
  <si>
    <t>Вынос мусора на лифте (контейнер 5т-8м3)</t>
  </si>
  <si>
    <t>Вынос мусора добавляется в доме без лифта за этаж (контейнер 5т-8м3) в этом случае указать этаж</t>
  </si>
  <si>
    <t>этаж</t>
  </si>
  <si>
    <t>Устройство временных сооружений</t>
  </si>
  <si>
    <t>-</t>
  </si>
  <si>
    <t>Проезд рабочих за пределы МКАД по факту</t>
  </si>
  <si>
    <t>Расчистка стекол с промывкой</t>
  </si>
  <si>
    <t>Уборка помещения чистовая</t>
  </si>
  <si>
    <t>Дизайн проект</t>
  </si>
  <si>
    <t>Погрузочно-разгрузочные работы при наличии грузового лифта 3%, без лифта - по факту</t>
  </si>
  <si>
    <t>Итого по дополнительным расходам :</t>
  </si>
  <si>
    <t>ед</t>
  </si>
  <si>
    <t>кол-во по смете первоначальной</t>
  </si>
  <si>
    <t>Смета фактическая руб</t>
  </si>
  <si>
    <t>С выполненными объемами, количеством и качеством работ согласен. Мною проверено. Претензий не имею.</t>
  </si>
  <si>
    <t>Заказчик</t>
  </si>
  <si>
    <t>_____________________/______________________/</t>
  </si>
  <si>
    <t>Подрядчик ООО"СК БОСФОР"</t>
  </si>
  <si>
    <t>Амортизационные расходы 3%</t>
  </si>
  <si>
    <t>Транспортные расходы 4%, доставка инструмента, материалов из нашего магазина, при закупке материалов в других местах - по факту</t>
  </si>
  <si>
    <t>Грунтовка стен 1 слой, 1 слой Бетоконтакт</t>
  </si>
  <si>
    <t>Штробление стен под трубу диаметром до 32мм</t>
  </si>
  <si>
    <t>"_______"   _________________ 2011г.</t>
  </si>
  <si>
    <t xml:space="preserve">Накладные расходы </t>
  </si>
  <si>
    <t xml:space="preserve">Установка Мойдодыра </t>
  </si>
  <si>
    <t>Установка унитаза простого</t>
  </si>
  <si>
    <t>Демонтаж керамической плитки</t>
  </si>
  <si>
    <t>Демонтаж ванн чугунных</t>
  </si>
  <si>
    <t>Демонтаж унитаза с сохранением</t>
  </si>
  <si>
    <t>Монтаж пластиковых панелей на клею</t>
  </si>
  <si>
    <t>Установка ванны чугунной (угловой) простой</t>
  </si>
  <si>
    <t>Установка бра настенных</t>
  </si>
  <si>
    <t>Снятие старых обоев со стен</t>
  </si>
  <si>
    <t>Устройство плинтуса пластикового пол + потолок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</si>
</sst>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4">
    <font>
      <sz val="11"/>
      <color indexed="8"/>
      <name val="Calibri"/>
      <family val="2"/>
    </font>
    <font>
      <b/>
      <sz val="16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Arial Cyr"/>
      <family val="0"/>
    </font>
    <font>
      <b/>
      <sz val="11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u val="single"/>
      <sz val="10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9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6" fillId="15" borderId="7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4" borderId="0" xfId="0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1" fillId="4" borderId="10" xfId="0" applyFont="1" applyFill="1" applyBorder="1" applyAlignment="1" applyProtection="1">
      <alignment horizontal="right" vertical="center" wrapText="1"/>
      <protection hidden="1"/>
    </xf>
    <xf numFmtId="0" fontId="7" fillId="4" borderId="10" xfId="0" applyFont="1" applyFill="1" applyBorder="1" applyAlignment="1" applyProtection="1">
      <alignment horizontal="right" vertical="center" wrapText="1"/>
      <protection hidden="1"/>
    </xf>
    <xf numFmtId="0" fontId="8" fillId="4" borderId="10" xfId="0" applyFont="1" applyFill="1" applyBorder="1" applyAlignment="1" applyProtection="1">
      <alignment horizontal="right" vertical="center" wrapText="1"/>
      <protection hidden="1"/>
    </xf>
    <xf numFmtId="2" fontId="5" fillId="4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4" borderId="11" xfId="0" applyFont="1" applyFill="1" applyBorder="1" applyAlignment="1" applyProtection="1">
      <alignment horizontal="center" vertical="center" wrapText="1"/>
      <protection hidden="1"/>
    </xf>
    <xf numFmtId="2" fontId="5" fillId="4" borderId="11" xfId="0" applyNumberFormat="1" applyFont="1" applyFill="1" applyBorder="1" applyAlignment="1" applyProtection="1">
      <alignment horizontal="center" vertical="center" wrapText="1"/>
      <protection hidden="1"/>
    </xf>
    <xf numFmtId="2" fontId="5" fillId="4" borderId="11" xfId="0" applyNumberFormat="1" applyFont="1" applyFill="1" applyBorder="1" applyAlignment="1" applyProtection="1">
      <alignment wrapText="1"/>
      <protection hidden="1"/>
    </xf>
    <xf numFmtId="164" fontId="5" fillId="16" borderId="11" xfId="0" applyNumberFormat="1" applyFont="1" applyFill="1" applyBorder="1" applyAlignment="1" applyProtection="1">
      <alignment vertical="center" wrapText="1"/>
      <protection hidden="1"/>
    </xf>
    <xf numFmtId="2" fontId="5" fillId="4" borderId="0" xfId="0" applyNumberFormat="1" applyFont="1" applyFill="1" applyBorder="1" applyAlignment="1" applyProtection="1">
      <alignment wrapText="1"/>
      <protection hidden="1"/>
    </xf>
    <xf numFmtId="0" fontId="6" fillId="9" borderId="11" xfId="0" applyNumberFormat="1" applyFont="1" applyFill="1" applyBorder="1" applyAlignment="1" applyProtection="1">
      <alignment horizontal="center" vertical="center" wrapText="1"/>
      <protection hidden="1"/>
    </xf>
    <xf numFmtId="2" fontId="6" fillId="9" borderId="11" xfId="0" applyNumberFormat="1" applyFont="1" applyFill="1" applyBorder="1" applyAlignment="1" applyProtection="1">
      <alignment horizontal="center" vertical="center" wrapText="1"/>
      <protection hidden="1"/>
    </xf>
    <xf numFmtId="2" fontId="5" fillId="9" borderId="11" xfId="0" applyNumberFormat="1" applyFont="1" applyFill="1" applyBorder="1" applyAlignment="1" applyProtection="1">
      <alignment horizontal="center" vertical="center" wrapText="1"/>
      <protection hidden="1"/>
    </xf>
    <xf numFmtId="164" fontId="5" fillId="9" borderId="11" xfId="0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 wrapText="1"/>
      <protection hidden="1"/>
    </xf>
    <xf numFmtId="2" fontId="10" fillId="0" borderId="0" xfId="0" applyNumberFormat="1" applyFont="1" applyAlignment="1" applyProtection="1">
      <alignment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2" fontId="11" fillId="0" borderId="0" xfId="0" applyNumberFormat="1" applyFont="1" applyAlignment="1" applyProtection="1">
      <alignment vertical="center" wrapText="1"/>
      <protection hidden="1"/>
    </xf>
    <xf numFmtId="2" fontId="5" fillId="0" borderId="0" xfId="0" applyNumberFormat="1" applyFont="1" applyAlignment="1" applyProtection="1">
      <alignment wrapTex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6" fillId="4" borderId="11" xfId="0" applyFont="1" applyFill="1" applyBorder="1" applyAlignment="1" applyProtection="1">
      <alignment horizontal="left" wrapText="1"/>
      <protection hidden="1"/>
    </xf>
    <xf numFmtId="0" fontId="6" fillId="4" borderId="11" xfId="0" applyFont="1" applyFill="1" applyBorder="1" applyAlignment="1" applyProtection="1">
      <alignment horizontal="center" vertical="top" wrapText="1"/>
      <protection hidden="1"/>
    </xf>
    <xf numFmtId="0" fontId="6" fillId="4" borderId="11" xfId="0" applyFont="1" applyFill="1" applyBorder="1" applyAlignment="1" applyProtection="1">
      <alignment horizontal="center" wrapText="1"/>
      <protection hidden="1"/>
    </xf>
    <xf numFmtId="0" fontId="5" fillId="0" borderId="11" xfId="0" applyNumberFormat="1" applyFont="1" applyFill="1" applyBorder="1" applyAlignment="1" applyProtection="1">
      <alignment horizontal="center" wrapText="1"/>
      <protection hidden="1" locked="0"/>
    </xf>
    <xf numFmtId="164" fontId="6" fillId="4" borderId="11" xfId="0" applyNumberFormat="1" applyFont="1" applyFill="1" applyBorder="1" applyAlignment="1" applyProtection="1">
      <alignment wrapText="1"/>
      <protection hidden="1"/>
    </xf>
    <xf numFmtId="0" fontId="15" fillId="0" borderId="0" xfId="0" applyFont="1" applyAlignment="1">
      <alignment/>
    </xf>
    <xf numFmtId="0" fontId="5" fillId="4" borderId="12" xfId="0" applyFont="1" applyFill="1" applyBorder="1" applyAlignment="1" applyProtection="1">
      <alignment horizontal="right" vertical="center" wrapText="1"/>
      <protection hidden="1"/>
    </xf>
    <xf numFmtId="0" fontId="5" fillId="4" borderId="0" xfId="0" applyFont="1" applyFill="1" applyBorder="1" applyAlignment="1" applyProtection="1">
      <alignment horizontal="right" vertical="center" wrapText="1"/>
      <protection hidden="1"/>
    </xf>
    <xf numFmtId="0" fontId="15" fillId="4" borderId="0" xfId="0" applyFont="1" applyFill="1" applyAlignment="1" applyProtection="1">
      <alignment wrapText="1"/>
      <protection hidden="1"/>
    </xf>
    <xf numFmtId="0" fontId="13" fillId="4" borderId="0" xfId="0" applyFont="1" applyFill="1" applyAlignment="1" applyProtection="1">
      <alignment wrapText="1"/>
      <protection hidden="1"/>
    </xf>
    <xf numFmtId="0" fontId="5" fillId="4" borderId="11" xfId="0" applyNumberFormat="1" applyFont="1" applyFill="1" applyBorder="1" applyAlignment="1" applyProtection="1">
      <alignment horizontal="center" wrapText="1"/>
      <protection hidden="1"/>
    </xf>
    <xf numFmtId="2" fontId="6" fillId="4" borderId="11" xfId="0" applyNumberFormat="1" applyFont="1" applyFill="1" applyBorder="1" applyAlignment="1" applyProtection="1">
      <alignment wrapText="1"/>
      <protection hidden="1"/>
    </xf>
    <xf numFmtId="0" fontId="6" fillId="4" borderId="0" xfId="0" applyFont="1" applyFill="1" applyBorder="1" applyAlignment="1" applyProtection="1">
      <alignment horizontal="center" vertical="top" wrapText="1"/>
      <protection hidden="1"/>
    </xf>
    <xf numFmtId="0" fontId="6" fillId="4" borderId="0" xfId="0" applyFont="1" applyFill="1" applyBorder="1" applyAlignment="1" applyProtection="1">
      <alignment horizontal="left" wrapText="1"/>
      <protection hidden="1"/>
    </xf>
    <xf numFmtId="0" fontId="6" fillId="4" borderId="0" xfId="0" applyFont="1" applyFill="1" applyBorder="1" applyAlignment="1" applyProtection="1">
      <alignment horizontal="center" wrapText="1"/>
      <protection hidden="1"/>
    </xf>
    <xf numFmtId="0" fontId="5" fillId="4" borderId="0" xfId="0" applyFont="1" applyFill="1" applyBorder="1" applyAlignment="1" applyProtection="1">
      <alignment horizontal="center" wrapText="1"/>
      <protection hidden="1"/>
    </xf>
    <xf numFmtId="2" fontId="6" fillId="4" borderId="0" xfId="0" applyNumberFormat="1" applyFont="1" applyFill="1" applyBorder="1" applyAlignment="1" applyProtection="1">
      <alignment wrapText="1"/>
      <protection hidden="1"/>
    </xf>
    <xf numFmtId="0" fontId="6" fillId="4" borderId="10" xfId="0" applyFont="1" applyFill="1" applyBorder="1" applyAlignment="1" applyProtection="1">
      <alignment wrapText="1"/>
      <protection hidden="1"/>
    </xf>
    <xf numFmtId="0" fontId="6" fillId="4" borderId="13" xfId="0" applyFont="1" applyFill="1" applyBorder="1" applyAlignment="1" applyProtection="1">
      <alignment wrapText="1"/>
      <protection hidden="1"/>
    </xf>
    <xf numFmtId="0" fontId="6" fillId="9" borderId="1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left" wrapText="1"/>
      <protection hidden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5" fillId="17" borderId="14" xfId="0" applyFont="1" applyFill="1" applyBorder="1" applyAlignment="1" applyProtection="1">
      <alignment horizontal="left" vertical="center" wrapText="1"/>
      <protection hidden="1"/>
    </xf>
    <xf numFmtId="0" fontId="5" fillId="17" borderId="10" xfId="0" applyFont="1" applyFill="1" applyBorder="1" applyAlignment="1" applyProtection="1">
      <alignment horizontal="left" vertical="center" wrapText="1"/>
      <protection hidden="1"/>
    </xf>
    <xf numFmtId="0" fontId="15" fillId="0" borderId="10" xfId="0" applyFont="1" applyBorder="1" applyAlignment="1" applyProtection="1">
      <alignment vertical="center" wrapText="1"/>
      <protection hidden="1"/>
    </xf>
    <xf numFmtId="0" fontId="5" fillId="16" borderId="15" xfId="0" applyFont="1" applyFill="1" applyBorder="1" applyAlignment="1" applyProtection="1">
      <alignment horizontal="right" vertical="center" wrapText="1"/>
      <protection hidden="1"/>
    </xf>
    <xf numFmtId="0" fontId="15" fillId="0" borderId="16" xfId="0" applyFont="1" applyBorder="1" applyAlignment="1" applyProtection="1">
      <alignment vertical="center" wrapText="1"/>
      <protection hidden="1"/>
    </xf>
    <xf numFmtId="0" fontId="1" fillId="4" borderId="0" xfId="0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hidden="1"/>
    </xf>
    <xf numFmtId="0" fontId="14" fillId="3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wrapText="1"/>
      <protection hidden="1"/>
    </xf>
    <xf numFmtId="0" fontId="5" fillId="17" borderId="15" xfId="0" applyFont="1" applyFill="1" applyBorder="1" applyAlignment="1" applyProtection="1">
      <alignment horizontal="left" vertical="center" wrapText="1"/>
      <protection hidden="1"/>
    </xf>
    <xf numFmtId="0" fontId="15" fillId="0" borderId="16" xfId="0" applyFont="1" applyBorder="1" applyAlignment="1" applyProtection="1">
      <alignment wrapText="1"/>
      <protection hidden="1"/>
    </xf>
    <xf numFmtId="0" fontId="5" fillId="17" borderId="17" xfId="0" applyFont="1" applyFill="1" applyBorder="1" applyAlignment="1" applyProtection="1">
      <alignment horizontal="left" wrapText="1"/>
      <protection hidden="1"/>
    </xf>
    <xf numFmtId="0" fontId="5" fillId="17" borderId="18" xfId="0" applyFont="1" applyFill="1" applyBorder="1" applyAlignment="1" applyProtection="1">
      <alignment horizontal="left" wrapText="1"/>
      <protection hidden="1"/>
    </xf>
    <xf numFmtId="0" fontId="5" fillId="17" borderId="19" xfId="0" applyFont="1" applyFill="1" applyBorder="1" applyAlignment="1" applyProtection="1">
      <alignment horizontal="left" wrapText="1"/>
      <protection hidden="1"/>
    </xf>
    <xf numFmtId="0" fontId="5" fillId="4" borderId="20" xfId="0" applyFont="1" applyFill="1" applyBorder="1" applyAlignment="1" applyProtection="1">
      <alignment horizontal="center" wrapText="1"/>
      <protection hidden="1"/>
    </xf>
    <xf numFmtId="0" fontId="15" fillId="0" borderId="12" xfId="0" applyFont="1" applyBorder="1" applyAlignment="1" applyProtection="1">
      <alignment horizontal="center" wrapText="1"/>
      <protection hidden="1"/>
    </xf>
    <xf numFmtId="0" fontId="15" fillId="0" borderId="14" xfId="0" applyFont="1" applyBorder="1" applyAlignment="1" applyProtection="1">
      <alignment horizontal="center" wrapText="1"/>
      <protection hidden="1"/>
    </xf>
    <xf numFmtId="0" fontId="5" fillId="9" borderId="15" xfId="0" applyFont="1" applyFill="1" applyBorder="1" applyAlignment="1" applyProtection="1">
      <alignment horizontal="right" vertical="center" wrapText="1"/>
      <protection hidden="1"/>
    </xf>
    <xf numFmtId="0" fontId="15" fillId="0" borderId="16" xfId="0" applyFont="1" applyBorder="1" applyAlignment="1" applyProtection="1">
      <alignment horizontal="right" vertical="center" wrapText="1"/>
      <protection hidden="1"/>
    </xf>
    <xf numFmtId="0" fontId="18" fillId="0" borderId="21" xfId="0" applyFont="1" applyBorder="1" applyAlignment="1" applyProtection="1">
      <alignment wrapText="1"/>
      <protection hidden="1"/>
    </xf>
    <xf numFmtId="0" fontId="15" fillId="0" borderId="21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>
      <alignment horizontal="center" wrapText="1"/>
    </xf>
    <xf numFmtId="0" fontId="5" fillId="16" borderId="22" xfId="0" applyFont="1" applyFill="1" applyBorder="1" applyAlignment="1" applyProtection="1">
      <alignment horizontal="right" vertical="center" wrapText="1"/>
      <protection hidden="1"/>
    </xf>
    <xf numFmtId="0" fontId="5" fillId="16" borderId="23" xfId="0" applyFont="1" applyFill="1" applyBorder="1" applyAlignment="1" applyProtection="1">
      <alignment horizontal="right" vertical="center" wrapText="1"/>
      <protection hidden="1"/>
    </xf>
    <xf numFmtId="0" fontId="5" fillId="16" borderId="24" xfId="0" applyFont="1" applyFill="1" applyBorder="1" applyAlignment="1" applyProtection="1">
      <alignment horizontal="right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auto="1"/>
      </font>
      <fill>
        <patternFill>
          <bgColor indexed="26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26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PageLayoutView="0" workbookViewId="0" topLeftCell="A72">
      <selection activeCell="K91" sqref="K91"/>
    </sheetView>
  </sheetViews>
  <sheetFormatPr defaultColWidth="9.140625" defaultRowHeight="15"/>
  <cols>
    <col min="1" max="1" width="4.140625" style="24" customWidth="1"/>
    <col min="2" max="2" width="5.00390625" style="24" customWidth="1"/>
    <col min="3" max="3" width="57.00390625" style="16" customWidth="1"/>
    <col min="4" max="4" width="7.00390625" style="25" customWidth="1"/>
    <col min="5" max="5" width="9.140625" style="26" customWidth="1"/>
    <col min="6" max="6" width="12.28125" style="19" customWidth="1"/>
    <col min="7" max="7" width="16.57421875" style="23" customWidth="1"/>
  </cols>
  <sheetData>
    <row r="1" spans="1:7" ht="19.5">
      <c r="A1" s="61" t="s">
        <v>0</v>
      </c>
      <c r="B1" s="61"/>
      <c r="C1" s="62"/>
      <c r="D1" s="62"/>
      <c r="E1" s="62"/>
      <c r="F1" s="62"/>
      <c r="G1" s="62"/>
    </row>
    <row r="2" spans="1:7" ht="19.5">
      <c r="A2" s="1"/>
      <c r="B2" s="1"/>
      <c r="C2" s="2"/>
      <c r="D2" s="2"/>
      <c r="E2" s="2"/>
      <c r="F2" s="2"/>
      <c r="G2" s="63"/>
    </row>
    <row r="3" spans="1:7" ht="15">
      <c r="A3" s="64"/>
      <c r="B3" s="64"/>
      <c r="C3" s="65"/>
      <c r="D3" s="65"/>
      <c r="E3" s="65"/>
      <c r="F3" s="65"/>
      <c r="G3" s="62"/>
    </row>
    <row r="4" spans="1:7" ht="19.5">
      <c r="A4" s="3"/>
      <c r="B4" s="3"/>
      <c r="C4" s="4"/>
      <c r="D4" s="4"/>
      <c r="E4" s="5"/>
      <c r="F4" s="4"/>
      <c r="G4" s="6"/>
    </row>
    <row r="5" spans="1:7" s="32" customFormat="1" ht="50.25">
      <c r="A5" s="7" t="s">
        <v>1</v>
      </c>
      <c r="B5" s="7" t="s">
        <v>2</v>
      </c>
      <c r="C5" s="7" t="s">
        <v>3</v>
      </c>
      <c r="D5" s="7" t="s">
        <v>4</v>
      </c>
      <c r="E5" s="8" t="s">
        <v>5</v>
      </c>
      <c r="F5" s="8" t="s">
        <v>6</v>
      </c>
      <c r="G5" s="8" t="s">
        <v>7</v>
      </c>
    </row>
    <row r="6" spans="1:7" s="32" customFormat="1" ht="12.75">
      <c r="A6" s="66" t="s">
        <v>8</v>
      </c>
      <c r="B6" s="67"/>
      <c r="C6" s="68"/>
      <c r="D6" s="68"/>
      <c r="E6" s="68"/>
      <c r="F6" s="68"/>
      <c r="G6" s="68"/>
    </row>
    <row r="7" spans="1:7" s="32" customFormat="1" ht="12.75">
      <c r="A7" s="56" t="s">
        <v>9</v>
      </c>
      <c r="B7" s="57"/>
      <c r="C7" s="58"/>
      <c r="D7" s="58"/>
      <c r="E7" s="58"/>
      <c r="F7" s="58"/>
      <c r="G7" s="58"/>
    </row>
    <row r="8" spans="1:7" s="32" customFormat="1" ht="18" customHeight="1">
      <c r="A8" s="28">
        <v>12</v>
      </c>
      <c r="B8" s="28">
        <v>12</v>
      </c>
      <c r="C8" s="27" t="s">
        <v>82</v>
      </c>
      <c r="D8" s="29" t="s">
        <v>10</v>
      </c>
      <c r="E8" s="30">
        <v>11</v>
      </c>
      <c r="F8" s="31">
        <v>20.3</v>
      </c>
      <c r="G8" s="9">
        <f>SUM(E8)*F8</f>
        <v>223.3</v>
      </c>
    </row>
    <row r="9" spans="1:7" s="32" customFormat="1" ht="18" customHeight="1">
      <c r="A9" s="59" t="s">
        <v>12</v>
      </c>
      <c r="B9" s="60"/>
      <c r="C9" s="60"/>
      <c r="D9" s="60"/>
      <c r="E9" s="60"/>
      <c r="F9" s="60"/>
      <c r="G9" s="10">
        <v>223.3</v>
      </c>
    </row>
    <row r="10" spans="1:7" s="32" customFormat="1" ht="18" customHeight="1">
      <c r="A10" s="69" t="s">
        <v>15</v>
      </c>
      <c r="B10" s="60"/>
      <c r="C10" s="60"/>
      <c r="D10" s="60"/>
      <c r="E10" s="60"/>
      <c r="F10" s="60"/>
      <c r="G10" s="60"/>
    </row>
    <row r="11" spans="1:7" s="32" customFormat="1" ht="18" customHeight="1">
      <c r="A11" s="28">
        <v>3</v>
      </c>
      <c r="B11" s="28">
        <v>40</v>
      </c>
      <c r="C11" s="27" t="s">
        <v>76</v>
      </c>
      <c r="D11" s="29" t="s">
        <v>10</v>
      </c>
      <c r="E11" s="30">
        <v>3.24</v>
      </c>
      <c r="F11" s="31">
        <v>87</v>
      </c>
      <c r="G11" s="9">
        <f>SUM(E11)*F11</f>
        <v>281.88</v>
      </c>
    </row>
    <row r="12" spans="1:7" s="32" customFormat="1" ht="18" customHeight="1">
      <c r="A12" s="59" t="s">
        <v>12</v>
      </c>
      <c r="B12" s="60"/>
      <c r="C12" s="60"/>
      <c r="D12" s="60"/>
      <c r="E12" s="60"/>
      <c r="F12" s="60"/>
      <c r="G12" s="10">
        <f>SUM(G11)</f>
        <v>281.88</v>
      </c>
    </row>
    <row r="13" spans="1:7" s="32" customFormat="1" ht="18" customHeight="1">
      <c r="A13" s="69" t="s">
        <v>16</v>
      </c>
      <c r="B13" s="60"/>
      <c r="C13" s="60"/>
      <c r="D13" s="60"/>
      <c r="E13" s="60"/>
      <c r="F13" s="60"/>
      <c r="G13" s="60"/>
    </row>
    <row r="14" spans="1:7" s="32" customFormat="1" ht="18" customHeight="1">
      <c r="A14" s="28">
        <v>2</v>
      </c>
      <c r="B14" s="28">
        <v>52</v>
      </c>
      <c r="C14" s="27" t="s">
        <v>77</v>
      </c>
      <c r="D14" s="29" t="s">
        <v>11</v>
      </c>
      <c r="E14" s="30">
        <v>1</v>
      </c>
      <c r="F14" s="31">
        <v>783</v>
      </c>
      <c r="G14" s="9">
        <f aca="true" t="shared" si="0" ref="G14:G22">SUM(E14)*F14</f>
        <v>783</v>
      </c>
    </row>
    <row r="15" spans="1:7" s="32" customFormat="1" ht="18" customHeight="1">
      <c r="A15" s="28">
        <v>5</v>
      </c>
      <c r="B15" s="28">
        <v>55</v>
      </c>
      <c r="C15" s="27" t="s">
        <v>17</v>
      </c>
      <c r="D15" s="29" t="s">
        <v>11</v>
      </c>
      <c r="E15" s="30">
        <v>1</v>
      </c>
      <c r="F15" s="31">
        <v>290</v>
      </c>
      <c r="G15" s="9">
        <f t="shared" si="0"/>
        <v>290</v>
      </c>
    </row>
    <row r="16" spans="1:7" s="32" customFormat="1" ht="18" customHeight="1">
      <c r="A16" s="28">
        <v>6</v>
      </c>
      <c r="B16" s="28">
        <v>56</v>
      </c>
      <c r="C16" s="27" t="s">
        <v>78</v>
      </c>
      <c r="D16" s="29" t="s">
        <v>11</v>
      </c>
      <c r="E16" s="30">
        <v>1</v>
      </c>
      <c r="F16" s="31">
        <v>450</v>
      </c>
      <c r="G16" s="9">
        <f t="shared" si="0"/>
        <v>450</v>
      </c>
    </row>
    <row r="17" spans="1:7" s="32" customFormat="1" ht="18" customHeight="1">
      <c r="A17" s="28">
        <v>9</v>
      </c>
      <c r="B17" s="28">
        <v>59</v>
      </c>
      <c r="C17" s="27" t="s">
        <v>18</v>
      </c>
      <c r="D17" s="29" t="s">
        <v>14</v>
      </c>
      <c r="E17" s="30">
        <v>7</v>
      </c>
      <c r="F17" s="31">
        <v>58</v>
      </c>
      <c r="G17" s="9">
        <f t="shared" si="0"/>
        <v>406</v>
      </c>
    </row>
    <row r="18" spans="1:7" s="32" customFormat="1" ht="18" customHeight="1">
      <c r="A18" s="28">
        <v>10</v>
      </c>
      <c r="B18" s="28">
        <v>60</v>
      </c>
      <c r="C18" s="27" t="s">
        <v>19</v>
      </c>
      <c r="D18" s="29" t="s">
        <v>11</v>
      </c>
      <c r="E18" s="30">
        <v>1</v>
      </c>
      <c r="F18" s="31">
        <v>348</v>
      </c>
      <c r="G18" s="9">
        <f t="shared" si="0"/>
        <v>348</v>
      </c>
    </row>
    <row r="19" spans="1:7" s="32" customFormat="1" ht="18" customHeight="1">
      <c r="A19" s="28">
        <v>13</v>
      </c>
      <c r="B19" s="28">
        <v>63</v>
      </c>
      <c r="C19" s="27" t="s">
        <v>20</v>
      </c>
      <c r="D19" s="29" t="s">
        <v>11</v>
      </c>
      <c r="E19" s="30">
        <v>1</v>
      </c>
      <c r="F19" s="31">
        <v>232</v>
      </c>
      <c r="G19" s="9">
        <f t="shared" si="0"/>
        <v>232</v>
      </c>
    </row>
    <row r="20" spans="1:7" s="32" customFormat="1" ht="18" customHeight="1">
      <c r="A20" s="28">
        <v>15</v>
      </c>
      <c r="B20" s="28">
        <v>65</v>
      </c>
      <c r="C20" s="27" t="s">
        <v>21</v>
      </c>
      <c r="D20" s="29" t="s">
        <v>11</v>
      </c>
      <c r="E20" s="30">
        <v>1</v>
      </c>
      <c r="F20" s="31">
        <v>580</v>
      </c>
      <c r="G20" s="9">
        <f t="shared" si="0"/>
        <v>580</v>
      </c>
    </row>
    <row r="21" spans="1:7" s="32" customFormat="1" ht="18" customHeight="1">
      <c r="A21" s="28">
        <v>17</v>
      </c>
      <c r="B21" s="28">
        <v>67</v>
      </c>
      <c r="C21" s="27" t="s">
        <v>22</v>
      </c>
      <c r="D21" s="29" t="s">
        <v>11</v>
      </c>
      <c r="E21" s="30">
        <v>3</v>
      </c>
      <c r="F21" s="31">
        <v>58</v>
      </c>
      <c r="G21" s="9">
        <f t="shared" si="0"/>
        <v>174</v>
      </c>
    </row>
    <row r="22" spans="1:7" s="32" customFormat="1" ht="18" customHeight="1">
      <c r="A22" s="28">
        <v>18</v>
      </c>
      <c r="B22" s="28">
        <v>68</v>
      </c>
      <c r="C22" s="27" t="s">
        <v>23</v>
      </c>
      <c r="D22" s="29" t="s">
        <v>11</v>
      </c>
      <c r="E22" s="30">
        <v>2</v>
      </c>
      <c r="F22" s="31">
        <v>87</v>
      </c>
      <c r="G22" s="9">
        <f t="shared" si="0"/>
        <v>174</v>
      </c>
    </row>
    <row r="23" spans="1:7" s="32" customFormat="1" ht="18" customHeight="1">
      <c r="A23" s="59" t="s">
        <v>12</v>
      </c>
      <c r="B23" s="60"/>
      <c r="C23" s="60"/>
      <c r="D23" s="60"/>
      <c r="E23" s="60"/>
      <c r="F23" s="60"/>
      <c r="G23" s="10">
        <f>SUM(G14:G22)</f>
        <v>3437</v>
      </c>
    </row>
    <row r="24" spans="1:7" s="32" customFormat="1" ht="18" customHeight="1">
      <c r="A24" s="69" t="s">
        <v>24</v>
      </c>
      <c r="B24" s="70"/>
      <c r="C24" s="70"/>
      <c r="D24" s="70"/>
      <c r="E24" s="70"/>
      <c r="F24" s="70"/>
      <c r="G24" s="70"/>
    </row>
    <row r="25" spans="1:7" s="32" customFormat="1" ht="18" customHeight="1">
      <c r="A25" s="28">
        <v>1</v>
      </c>
      <c r="B25" s="28">
        <v>69</v>
      </c>
      <c r="C25" s="27" t="s">
        <v>25</v>
      </c>
      <c r="D25" s="29" t="s">
        <v>11</v>
      </c>
      <c r="E25" s="30">
        <v>2</v>
      </c>
      <c r="F25" s="31">
        <v>58</v>
      </c>
      <c r="G25" s="9">
        <f>SUM(E25)*F25</f>
        <v>116</v>
      </c>
    </row>
    <row r="26" spans="1:7" s="32" customFormat="1" ht="18" customHeight="1">
      <c r="A26" s="59" t="s">
        <v>12</v>
      </c>
      <c r="B26" s="60"/>
      <c r="C26" s="60"/>
      <c r="D26" s="60"/>
      <c r="E26" s="60"/>
      <c r="F26" s="60"/>
      <c r="G26" s="10">
        <v>116</v>
      </c>
    </row>
    <row r="27" spans="1:7" s="32" customFormat="1" ht="18" customHeight="1">
      <c r="A27" s="33"/>
      <c r="B27" s="34"/>
      <c r="C27" s="35"/>
      <c r="D27" s="35"/>
      <c r="E27" s="36"/>
      <c r="F27" s="35"/>
      <c r="G27" s="35"/>
    </row>
    <row r="28" spans="1:7" s="32" customFormat="1" ht="18" customHeight="1">
      <c r="A28" s="59" t="s">
        <v>26</v>
      </c>
      <c r="B28" s="60"/>
      <c r="C28" s="60"/>
      <c r="D28" s="60"/>
      <c r="E28" s="60"/>
      <c r="F28" s="60"/>
      <c r="G28" s="10">
        <f>SUM(G26,G23,G12,G9)</f>
        <v>4058.1800000000003</v>
      </c>
    </row>
    <row r="29" spans="1:7" s="32" customFormat="1" ht="18" customHeight="1">
      <c r="A29" s="33"/>
      <c r="B29" s="34"/>
      <c r="C29" s="35"/>
      <c r="D29" s="35"/>
      <c r="E29" s="36"/>
      <c r="F29" s="35"/>
      <c r="G29" s="35"/>
    </row>
    <row r="30" spans="1:7" s="32" customFormat="1" ht="25.5" customHeight="1">
      <c r="A30" s="66" t="s">
        <v>27</v>
      </c>
      <c r="B30" s="68"/>
      <c r="C30" s="68"/>
      <c r="D30" s="68"/>
      <c r="E30" s="68"/>
      <c r="F30" s="68"/>
      <c r="G30" s="68"/>
    </row>
    <row r="31" spans="1:7" s="32" customFormat="1" ht="18" customHeight="1">
      <c r="A31" s="56" t="s">
        <v>13</v>
      </c>
      <c r="B31" s="58"/>
      <c r="C31" s="58"/>
      <c r="D31" s="58"/>
      <c r="E31" s="58"/>
      <c r="F31" s="58"/>
      <c r="G31" s="58"/>
    </row>
    <row r="32" spans="1:7" s="32" customFormat="1" ht="23.25" customHeight="1">
      <c r="A32" s="28">
        <v>6</v>
      </c>
      <c r="B32" s="28">
        <v>80</v>
      </c>
      <c r="C32" s="27" t="s">
        <v>28</v>
      </c>
      <c r="D32" s="29" t="s">
        <v>10</v>
      </c>
      <c r="E32" s="30">
        <v>3.24</v>
      </c>
      <c r="F32" s="31">
        <v>870</v>
      </c>
      <c r="G32" s="9">
        <f>SUM(E32)*F32</f>
        <v>2818.8</v>
      </c>
    </row>
    <row r="33" spans="1:7" s="32" customFormat="1" ht="18" customHeight="1">
      <c r="A33" s="59" t="s">
        <v>12</v>
      </c>
      <c r="B33" s="60"/>
      <c r="C33" s="60"/>
      <c r="D33" s="60"/>
      <c r="E33" s="60"/>
      <c r="F33" s="60"/>
      <c r="G33" s="10">
        <f>SUM(G32)</f>
        <v>2818.8</v>
      </c>
    </row>
    <row r="34" spans="1:7" s="32" customFormat="1" ht="18" customHeight="1">
      <c r="A34" s="69" t="s">
        <v>9</v>
      </c>
      <c r="B34" s="60"/>
      <c r="C34" s="60"/>
      <c r="D34" s="60"/>
      <c r="E34" s="60"/>
      <c r="F34" s="60"/>
      <c r="G34" s="60"/>
    </row>
    <row r="35" spans="1:7" s="32" customFormat="1" ht="24.75" customHeight="1">
      <c r="A35" s="28">
        <v>7</v>
      </c>
      <c r="B35" s="28">
        <v>126</v>
      </c>
      <c r="C35" s="27" t="s">
        <v>29</v>
      </c>
      <c r="D35" s="29" t="s">
        <v>10</v>
      </c>
      <c r="E35" s="30">
        <v>24</v>
      </c>
      <c r="F35" s="31">
        <v>406</v>
      </c>
      <c r="G35" s="9">
        <f>SUM(E35)*F35</f>
        <v>9744</v>
      </c>
    </row>
    <row r="36" spans="1:7" s="32" customFormat="1" ht="18" customHeight="1">
      <c r="A36" s="28">
        <v>13</v>
      </c>
      <c r="B36" s="28">
        <v>132</v>
      </c>
      <c r="C36" s="27" t="s">
        <v>70</v>
      </c>
      <c r="D36" s="29" t="s">
        <v>10</v>
      </c>
      <c r="E36" s="30">
        <v>24</v>
      </c>
      <c r="F36" s="31">
        <v>29</v>
      </c>
      <c r="G36" s="9">
        <f>SUM(E36)*F36</f>
        <v>696</v>
      </c>
    </row>
    <row r="37" spans="1:7" s="32" customFormat="1" ht="27" customHeight="1">
      <c r="A37" s="28">
        <v>24</v>
      </c>
      <c r="B37" s="28">
        <v>143</v>
      </c>
      <c r="C37" s="27" t="s">
        <v>79</v>
      </c>
      <c r="D37" s="29" t="s">
        <v>10</v>
      </c>
      <c r="E37" s="30">
        <v>24</v>
      </c>
      <c r="F37" s="31">
        <v>431</v>
      </c>
      <c r="G37" s="9">
        <f>SUM(E37)*F37</f>
        <v>10344</v>
      </c>
    </row>
    <row r="38" spans="1:7" s="32" customFormat="1" ht="18" customHeight="1">
      <c r="A38" s="59" t="s">
        <v>12</v>
      </c>
      <c r="B38" s="60"/>
      <c r="C38" s="60"/>
      <c r="D38" s="60"/>
      <c r="E38" s="60"/>
      <c r="F38" s="60"/>
      <c r="G38" s="10">
        <f>SUM(G35:G37)</f>
        <v>20784</v>
      </c>
    </row>
    <row r="39" spans="1:7" s="32" customFormat="1" ht="18" customHeight="1">
      <c r="A39" s="69" t="s">
        <v>15</v>
      </c>
      <c r="B39" s="60"/>
      <c r="C39" s="60"/>
      <c r="D39" s="60"/>
      <c r="E39" s="60"/>
      <c r="F39" s="60"/>
      <c r="G39" s="60"/>
    </row>
    <row r="40" spans="1:7" s="32" customFormat="1" ht="19.5" customHeight="1">
      <c r="A40" s="28">
        <v>12</v>
      </c>
      <c r="B40" s="28">
        <v>189</v>
      </c>
      <c r="C40" s="27" t="s">
        <v>31</v>
      </c>
      <c r="D40" s="29" t="s">
        <v>10</v>
      </c>
      <c r="E40" s="30">
        <v>3.24</v>
      </c>
      <c r="F40" s="31">
        <v>232</v>
      </c>
      <c r="G40" s="9">
        <f>SUM(E40)*F40</f>
        <v>751.6800000000001</v>
      </c>
    </row>
    <row r="41" spans="1:7" s="32" customFormat="1" ht="23.25" customHeight="1">
      <c r="A41" s="28">
        <v>39</v>
      </c>
      <c r="B41" s="28">
        <v>215</v>
      </c>
      <c r="C41" s="27" t="s">
        <v>32</v>
      </c>
      <c r="D41" s="29" t="s">
        <v>10</v>
      </c>
      <c r="E41" s="30">
        <v>3.24</v>
      </c>
      <c r="F41" s="31">
        <v>580</v>
      </c>
      <c r="G41" s="9">
        <f>SUM(E41)*F41</f>
        <v>1879.2</v>
      </c>
    </row>
    <row r="42" spans="1:7" s="32" customFormat="1" ht="23.25" customHeight="1">
      <c r="A42" s="28">
        <v>39</v>
      </c>
      <c r="B42" s="28">
        <v>215</v>
      </c>
      <c r="C42" s="27" t="s">
        <v>83</v>
      </c>
      <c r="D42" s="29" t="s">
        <v>14</v>
      </c>
      <c r="E42" s="30">
        <v>17</v>
      </c>
      <c r="F42" s="31">
        <v>49</v>
      </c>
      <c r="G42" s="9">
        <f>SUM(E42)*F42</f>
        <v>833</v>
      </c>
    </row>
    <row r="43" spans="1:7" s="32" customFormat="1" ht="23.25" customHeight="1">
      <c r="A43" s="28">
        <v>40</v>
      </c>
      <c r="B43" s="28">
        <v>454</v>
      </c>
      <c r="C43" s="27" t="s">
        <v>30</v>
      </c>
      <c r="D43" s="29" t="s">
        <v>10</v>
      </c>
      <c r="E43" s="30">
        <v>3.24</v>
      </c>
      <c r="F43" s="31">
        <v>29</v>
      </c>
      <c r="G43" s="9">
        <f>SUM(E43)*F43</f>
        <v>93.96000000000001</v>
      </c>
    </row>
    <row r="44" spans="1:7" s="32" customFormat="1" ht="18" customHeight="1">
      <c r="A44" s="59" t="s">
        <v>12</v>
      </c>
      <c r="B44" s="60"/>
      <c r="C44" s="60"/>
      <c r="D44" s="60"/>
      <c r="E44" s="60"/>
      <c r="F44" s="60"/>
      <c r="G44" s="10">
        <f>SUM(G40:G43)</f>
        <v>3557.84</v>
      </c>
    </row>
    <row r="45" spans="1:7" s="32" customFormat="1" ht="18" customHeight="1">
      <c r="A45" s="69" t="s">
        <v>34</v>
      </c>
      <c r="B45" s="60"/>
      <c r="C45" s="60"/>
      <c r="D45" s="60"/>
      <c r="E45" s="60"/>
      <c r="F45" s="60"/>
      <c r="G45" s="60"/>
    </row>
    <row r="46" spans="1:7" s="32" customFormat="1" ht="18" customHeight="1">
      <c r="A46" s="28">
        <v>3</v>
      </c>
      <c r="B46" s="28">
        <v>343</v>
      </c>
      <c r="C46" s="27" t="s">
        <v>80</v>
      </c>
      <c r="D46" s="29" t="s">
        <v>11</v>
      </c>
      <c r="E46" s="30">
        <v>1</v>
      </c>
      <c r="F46" s="31">
        <v>2030</v>
      </c>
      <c r="G46" s="9">
        <f aca="true" t="shared" si="1" ref="G46:G60">SUM(E46)*F46</f>
        <v>2030</v>
      </c>
    </row>
    <row r="47" spans="1:7" s="32" customFormat="1" ht="18" customHeight="1">
      <c r="A47" s="28">
        <v>9</v>
      </c>
      <c r="B47" s="28">
        <v>349</v>
      </c>
      <c r="C47" s="27" t="s">
        <v>75</v>
      </c>
      <c r="D47" s="29" t="s">
        <v>11</v>
      </c>
      <c r="E47" s="30">
        <v>1</v>
      </c>
      <c r="F47" s="31">
        <v>1450</v>
      </c>
      <c r="G47" s="9">
        <f t="shared" si="1"/>
        <v>1450</v>
      </c>
    </row>
    <row r="48" spans="1:7" s="32" customFormat="1" ht="18" customHeight="1">
      <c r="A48" s="28">
        <v>14</v>
      </c>
      <c r="B48" s="28">
        <v>354</v>
      </c>
      <c r="C48" s="27" t="s">
        <v>74</v>
      </c>
      <c r="D48" s="29" t="s">
        <v>11</v>
      </c>
      <c r="E48" s="30">
        <v>1</v>
      </c>
      <c r="F48" s="31">
        <v>1595</v>
      </c>
      <c r="G48" s="9">
        <f t="shared" si="1"/>
        <v>1595</v>
      </c>
    </row>
    <row r="49" spans="1:7" s="32" customFormat="1" ht="18" customHeight="1">
      <c r="A49" s="28">
        <v>19</v>
      </c>
      <c r="B49" s="28">
        <v>359</v>
      </c>
      <c r="C49" s="27" t="s">
        <v>35</v>
      </c>
      <c r="D49" s="29" t="s">
        <v>11</v>
      </c>
      <c r="E49" s="30">
        <v>1</v>
      </c>
      <c r="F49" s="31">
        <v>435</v>
      </c>
      <c r="G49" s="9">
        <f t="shared" si="1"/>
        <v>435</v>
      </c>
    </row>
    <row r="50" spans="1:7" s="32" customFormat="1" ht="18" customHeight="1">
      <c r="A50" s="28">
        <v>23</v>
      </c>
      <c r="B50" s="28">
        <v>363</v>
      </c>
      <c r="C50" s="27" t="s">
        <v>36</v>
      </c>
      <c r="D50" s="29" t="s">
        <v>11</v>
      </c>
      <c r="E50" s="30">
        <v>1</v>
      </c>
      <c r="F50" s="31">
        <v>1450</v>
      </c>
      <c r="G50" s="9">
        <f t="shared" si="1"/>
        <v>1450</v>
      </c>
    </row>
    <row r="51" spans="1:7" s="32" customFormat="1" ht="18" customHeight="1">
      <c r="A51" s="28">
        <v>26</v>
      </c>
      <c r="B51" s="28">
        <v>366</v>
      </c>
      <c r="C51" s="27" t="s">
        <v>71</v>
      </c>
      <c r="D51" s="29" t="s">
        <v>14</v>
      </c>
      <c r="E51" s="30">
        <v>7</v>
      </c>
      <c r="F51" s="31">
        <v>348</v>
      </c>
      <c r="G51" s="9">
        <f t="shared" si="1"/>
        <v>2436</v>
      </c>
    </row>
    <row r="52" spans="1:7" s="32" customFormat="1" ht="18" customHeight="1">
      <c r="A52" s="28">
        <v>34</v>
      </c>
      <c r="B52" s="28">
        <v>374</v>
      </c>
      <c r="C52" s="27" t="s">
        <v>33</v>
      </c>
      <c r="D52" s="29" t="s">
        <v>14</v>
      </c>
      <c r="E52" s="30">
        <v>12</v>
      </c>
      <c r="F52" s="31">
        <v>87</v>
      </c>
      <c r="G52" s="9">
        <f t="shared" si="1"/>
        <v>1044</v>
      </c>
    </row>
    <row r="53" spans="1:7" s="32" customFormat="1" ht="18" customHeight="1">
      <c r="A53" s="28">
        <v>39</v>
      </c>
      <c r="B53" s="28">
        <v>379</v>
      </c>
      <c r="C53" s="27" t="s">
        <v>37</v>
      </c>
      <c r="D53" s="29" t="s">
        <v>14</v>
      </c>
      <c r="E53" s="30">
        <v>5</v>
      </c>
      <c r="F53" s="31">
        <v>116</v>
      </c>
      <c r="G53" s="9">
        <f t="shared" si="1"/>
        <v>580</v>
      </c>
    </row>
    <row r="54" spans="1:7" s="32" customFormat="1" ht="18" customHeight="1">
      <c r="A54" s="28">
        <v>40</v>
      </c>
      <c r="B54" s="28">
        <v>380</v>
      </c>
      <c r="C54" s="27" t="s">
        <v>38</v>
      </c>
      <c r="D54" s="29" t="s">
        <v>11</v>
      </c>
      <c r="E54" s="30">
        <v>8</v>
      </c>
      <c r="F54" s="31">
        <v>116</v>
      </c>
      <c r="G54" s="9">
        <f t="shared" si="1"/>
        <v>928</v>
      </c>
    </row>
    <row r="55" spans="1:7" s="32" customFormat="1" ht="18" customHeight="1">
      <c r="A55" s="28">
        <v>53</v>
      </c>
      <c r="B55" s="28">
        <v>393</v>
      </c>
      <c r="C55" s="27" t="s">
        <v>39</v>
      </c>
      <c r="D55" s="29" t="s">
        <v>14</v>
      </c>
      <c r="E55" s="30">
        <v>12</v>
      </c>
      <c r="F55" s="31">
        <v>232</v>
      </c>
      <c r="G55" s="9">
        <f t="shared" si="1"/>
        <v>2784</v>
      </c>
    </row>
    <row r="56" spans="1:7" s="32" customFormat="1" ht="25.5" customHeight="1">
      <c r="A56" s="28">
        <v>54</v>
      </c>
      <c r="B56" s="28">
        <v>394</v>
      </c>
      <c r="C56" s="27" t="s">
        <v>40</v>
      </c>
      <c r="D56" s="29" t="s">
        <v>11</v>
      </c>
      <c r="E56" s="30">
        <v>3</v>
      </c>
      <c r="F56" s="31">
        <v>232</v>
      </c>
      <c r="G56" s="9">
        <f t="shared" si="1"/>
        <v>696</v>
      </c>
    </row>
    <row r="57" spans="1:7" s="32" customFormat="1" ht="18" customHeight="1">
      <c r="A57" s="28">
        <v>55</v>
      </c>
      <c r="B57" s="28">
        <v>395</v>
      </c>
      <c r="C57" s="27" t="s">
        <v>41</v>
      </c>
      <c r="D57" s="29" t="s">
        <v>11</v>
      </c>
      <c r="E57" s="30">
        <v>6</v>
      </c>
      <c r="F57" s="31">
        <v>290</v>
      </c>
      <c r="G57" s="9">
        <f t="shared" si="1"/>
        <v>1740</v>
      </c>
    </row>
    <row r="58" spans="1:7" s="32" customFormat="1" ht="18" customHeight="1">
      <c r="A58" s="28">
        <v>56</v>
      </c>
      <c r="B58" s="28">
        <v>396</v>
      </c>
      <c r="C58" s="27" t="s">
        <v>42</v>
      </c>
      <c r="D58" s="29" t="s">
        <v>11</v>
      </c>
      <c r="E58" s="30">
        <v>2</v>
      </c>
      <c r="F58" s="31">
        <v>290</v>
      </c>
      <c r="G58" s="9">
        <f t="shared" si="1"/>
        <v>580</v>
      </c>
    </row>
    <row r="59" spans="1:7" s="32" customFormat="1" ht="18" customHeight="1">
      <c r="A59" s="28">
        <v>59</v>
      </c>
      <c r="B59" s="28">
        <v>399</v>
      </c>
      <c r="C59" s="27" t="s">
        <v>43</v>
      </c>
      <c r="D59" s="29" t="s">
        <v>11</v>
      </c>
      <c r="E59" s="30">
        <v>2</v>
      </c>
      <c r="F59" s="31">
        <v>580</v>
      </c>
      <c r="G59" s="9">
        <f t="shared" si="1"/>
        <v>1160</v>
      </c>
    </row>
    <row r="60" spans="1:7" s="32" customFormat="1" ht="18" customHeight="1">
      <c r="A60" s="28">
        <v>60</v>
      </c>
      <c r="B60" s="28">
        <v>400</v>
      </c>
      <c r="C60" s="27" t="s">
        <v>44</v>
      </c>
      <c r="D60" s="29" t="s">
        <v>11</v>
      </c>
      <c r="E60" s="30">
        <v>2</v>
      </c>
      <c r="F60" s="31">
        <v>290</v>
      </c>
      <c r="G60" s="9">
        <f t="shared" si="1"/>
        <v>580</v>
      </c>
    </row>
    <row r="61" spans="1:7" s="32" customFormat="1" ht="18" customHeight="1">
      <c r="A61" s="59" t="s">
        <v>12</v>
      </c>
      <c r="B61" s="60"/>
      <c r="C61" s="60"/>
      <c r="D61" s="60"/>
      <c r="E61" s="60"/>
      <c r="F61" s="60"/>
      <c r="G61" s="10">
        <f>SUM(G46:G60)</f>
        <v>19488</v>
      </c>
    </row>
    <row r="62" spans="1:7" s="32" customFormat="1" ht="18" customHeight="1">
      <c r="A62" s="69" t="s">
        <v>45</v>
      </c>
      <c r="B62" s="60"/>
      <c r="C62" s="60"/>
      <c r="D62" s="60"/>
      <c r="E62" s="60"/>
      <c r="F62" s="60"/>
      <c r="G62" s="60"/>
    </row>
    <row r="63" spans="1:7" s="32" customFormat="1" ht="18" customHeight="1">
      <c r="A63" s="28">
        <v>1</v>
      </c>
      <c r="B63" s="28">
        <v>411</v>
      </c>
      <c r="C63" s="27" t="s">
        <v>46</v>
      </c>
      <c r="D63" s="29" t="s">
        <v>11</v>
      </c>
      <c r="E63" s="30">
        <v>2</v>
      </c>
      <c r="F63" s="31">
        <v>87</v>
      </c>
      <c r="G63" s="9">
        <f>SUM(E63)*F63</f>
        <v>174</v>
      </c>
    </row>
    <row r="64" spans="1:7" s="32" customFormat="1" ht="18" customHeight="1">
      <c r="A64" s="59" t="s">
        <v>12</v>
      </c>
      <c r="B64" s="60"/>
      <c r="C64" s="60"/>
      <c r="D64" s="60"/>
      <c r="E64" s="60"/>
      <c r="F64" s="60"/>
      <c r="G64" s="10">
        <v>174</v>
      </c>
    </row>
    <row r="65" spans="1:7" s="32" customFormat="1" ht="18" customHeight="1">
      <c r="A65" s="69" t="s">
        <v>24</v>
      </c>
      <c r="B65" s="60"/>
      <c r="C65" s="60"/>
      <c r="D65" s="60"/>
      <c r="E65" s="60"/>
      <c r="F65" s="60"/>
      <c r="G65" s="60"/>
    </row>
    <row r="66" spans="1:7" s="32" customFormat="1" ht="18" customHeight="1">
      <c r="A66" s="28">
        <v>1</v>
      </c>
      <c r="B66" s="28">
        <v>272</v>
      </c>
      <c r="C66" s="27" t="s">
        <v>81</v>
      </c>
      <c r="D66" s="29" t="s">
        <v>11</v>
      </c>
      <c r="E66" s="30">
        <v>2</v>
      </c>
      <c r="F66" s="31">
        <v>232</v>
      </c>
      <c r="G66" s="9">
        <f>SUM(E66)*F66</f>
        <v>464</v>
      </c>
    </row>
    <row r="67" spans="1:7" s="32" customFormat="1" ht="18" customHeight="1">
      <c r="A67" s="59" t="s">
        <v>12</v>
      </c>
      <c r="B67" s="60"/>
      <c r="C67" s="60"/>
      <c r="D67" s="60"/>
      <c r="E67" s="60"/>
      <c r="F67" s="60"/>
      <c r="G67" s="10">
        <v>464</v>
      </c>
    </row>
    <row r="68" spans="1:7" s="32" customFormat="1" ht="18" customHeight="1">
      <c r="A68" s="84" t="s">
        <v>47</v>
      </c>
      <c r="B68" s="85"/>
      <c r="C68" s="85"/>
      <c r="D68" s="85"/>
      <c r="E68" s="85"/>
      <c r="F68" s="86"/>
      <c r="G68" s="10">
        <f>SUM(G67,G64,G61,G44,G38,G33)</f>
        <v>47286.64</v>
      </c>
    </row>
    <row r="69" spans="1:7" s="32" customFormat="1" ht="18" customHeight="1">
      <c r="A69" s="34"/>
      <c r="B69" s="34"/>
      <c r="C69" s="35"/>
      <c r="D69" s="35"/>
      <c r="E69" s="36"/>
      <c r="F69" s="35"/>
      <c r="G69" s="35"/>
    </row>
    <row r="70" spans="1:7" s="32" customFormat="1" ht="18" customHeight="1">
      <c r="A70" s="84" t="s">
        <v>48</v>
      </c>
      <c r="B70" s="85"/>
      <c r="C70" s="85"/>
      <c r="D70" s="85"/>
      <c r="E70" s="85"/>
      <c r="F70" s="86"/>
      <c r="G70" s="10">
        <f>SUM(G68,G28)</f>
        <v>51344.82</v>
      </c>
    </row>
    <row r="71" spans="1:7" s="32" customFormat="1" ht="18" customHeight="1">
      <c r="A71" s="34"/>
      <c r="B71" s="34"/>
      <c r="C71" s="35"/>
      <c r="D71" s="35"/>
      <c r="E71" s="36"/>
      <c r="F71" s="35"/>
      <c r="G71" s="35"/>
    </row>
    <row r="72" spans="1:7" s="32" customFormat="1" ht="18" customHeight="1">
      <c r="A72" s="71" t="s">
        <v>49</v>
      </c>
      <c r="B72" s="72"/>
      <c r="C72" s="72"/>
      <c r="D72" s="72"/>
      <c r="E72" s="72"/>
      <c r="F72" s="72"/>
      <c r="G72" s="73"/>
    </row>
    <row r="73" spans="1:7" s="32" customFormat="1" ht="18" customHeight="1">
      <c r="A73" s="28">
        <v>1</v>
      </c>
      <c r="B73" s="28">
        <v>416</v>
      </c>
      <c r="C73" s="27" t="s">
        <v>50</v>
      </c>
      <c r="D73" s="29" t="s">
        <v>11</v>
      </c>
      <c r="E73" s="30"/>
      <c r="F73" s="31"/>
      <c r="G73" s="9"/>
    </row>
    <row r="74" spans="1:7" s="32" customFormat="1" ht="25.5" customHeight="1">
      <c r="A74" s="28">
        <v>2</v>
      </c>
      <c r="B74" s="28">
        <v>417</v>
      </c>
      <c r="C74" s="27" t="s">
        <v>51</v>
      </c>
      <c r="D74" s="29" t="s">
        <v>52</v>
      </c>
      <c r="E74" s="30"/>
      <c r="F74" s="31"/>
      <c r="G74" s="9">
        <f aca="true" t="shared" si="2" ref="G74:G79">SUM(E74)*F74</f>
        <v>0</v>
      </c>
    </row>
    <row r="75" spans="1:7" s="32" customFormat="1" ht="18" customHeight="1">
      <c r="A75" s="28">
        <v>3</v>
      </c>
      <c r="B75" s="28">
        <v>418</v>
      </c>
      <c r="C75" s="27" t="s">
        <v>53</v>
      </c>
      <c r="D75" s="29" t="s">
        <v>11</v>
      </c>
      <c r="E75" s="30"/>
      <c r="F75" s="31"/>
      <c r="G75" s="9">
        <f t="shared" si="2"/>
        <v>0</v>
      </c>
    </row>
    <row r="76" spans="1:7" s="32" customFormat="1" ht="18" customHeight="1">
      <c r="A76" s="28">
        <v>4</v>
      </c>
      <c r="B76" s="28" t="s">
        <v>54</v>
      </c>
      <c r="C76" s="27" t="s">
        <v>55</v>
      </c>
      <c r="D76" s="29" t="s">
        <v>11</v>
      </c>
      <c r="E76" s="37"/>
      <c r="F76" s="38"/>
      <c r="G76" s="9">
        <f t="shared" si="2"/>
        <v>0</v>
      </c>
    </row>
    <row r="77" spans="1:7" s="32" customFormat="1" ht="18" customHeight="1">
      <c r="A77" s="28">
        <v>5</v>
      </c>
      <c r="B77" s="28">
        <v>419</v>
      </c>
      <c r="C77" s="27" t="s">
        <v>56</v>
      </c>
      <c r="D77" s="29" t="s">
        <v>10</v>
      </c>
      <c r="E77" s="30"/>
      <c r="F77" s="31"/>
      <c r="G77" s="9">
        <f t="shared" si="2"/>
        <v>0</v>
      </c>
    </row>
    <row r="78" spans="1:7" s="32" customFormat="1" ht="18" customHeight="1">
      <c r="A78" s="28">
        <v>6</v>
      </c>
      <c r="B78" s="28">
        <v>420</v>
      </c>
      <c r="C78" s="27" t="s">
        <v>57</v>
      </c>
      <c r="D78" s="29" t="s">
        <v>10</v>
      </c>
      <c r="E78" s="30"/>
      <c r="F78" s="31"/>
      <c r="G78" s="9">
        <f t="shared" si="2"/>
        <v>0</v>
      </c>
    </row>
    <row r="79" spans="1:7" s="32" customFormat="1" ht="18" customHeight="1">
      <c r="A79" s="28">
        <v>7</v>
      </c>
      <c r="B79" s="28">
        <v>421</v>
      </c>
      <c r="C79" s="27" t="s">
        <v>58</v>
      </c>
      <c r="D79" s="29" t="s">
        <v>10</v>
      </c>
      <c r="E79" s="30"/>
      <c r="F79" s="31"/>
      <c r="G79" s="9">
        <f t="shared" si="2"/>
        <v>0</v>
      </c>
    </row>
    <row r="80" spans="1:9" s="32" customFormat="1" ht="18" customHeight="1">
      <c r="A80" s="28">
        <v>8</v>
      </c>
      <c r="B80" s="28">
        <v>423</v>
      </c>
      <c r="C80" s="27" t="s">
        <v>68</v>
      </c>
      <c r="D80" s="29" t="s">
        <v>11</v>
      </c>
      <c r="E80" s="74"/>
      <c r="F80" s="31"/>
      <c r="G80" s="9">
        <f>PRODUCT(G70,0.03)</f>
        <v>1540.3446</v>
      </c>
      <c r="H80" s="52">
        <v>4</v>
      </c>
      <c r="I80" s="52">
        <v>100</v>
      </c>
    </row>
    <row r="81" spans="1:9" s="32" customFormat="1" ht="27.75" customHeight="1">
      <c r="A81" s="28">
        <v>9</v>
      </c>
      <c r="B81" s="28">
        <v>425</v>
      </c>
      <c r="C81" s="27" t="s">
        <v>69</v>
      </c>
      <c r="D81" s="29" t="s">
        <v>11</v>
      </c>
      <c r="E81" s="75"/>
      <c r="F81" s="31"/>
      <c r="G81" s="9">
        <f>PRODUCT(G70,0.04)</f>
        <v>2053.7928</v>
      </c>
      <c r="H81" s="53">
        <v>2</v>
      </c>
      <c r="I81" s="52">
        <v>100</v>
      </c>
    </row>
    <row r="82" spans="1:9" s="32" customFormat="1" ht="27.75" customHeight="1">
      <c r="A82" s="28">
        <v>10</v>
      </c>
      <c r="B82" s="28">
        <v>422</v>
      </c>
      <c r="C82" s="27" t="s">
        <v>59</v>
      </c>
      <c r="D82" s="29" t="s">
        <v>11</v>
      </c>
      <c r="E82" s="75"/>
      <c r="F82" s="31"/>
      <c r="G82" s="9">
        <f>PRODUCT(G70,0.03)</f>
        <v>1540.3446</v>
      </c>
      <c r="H82" s="53">
        <v>3</v>
      </c>
      <c r="I82" s="52">
        <v>100</v>
      </c>
    </row>
    <row r="83" spans="1:9" s="32" customFormat="1" ht="18" customHeight="1">
      <c r="A83" s="28">
        <v>11</v>
      </c>
      <c r="B83" s="28">
        <v>424</v>
      </c>
      <c r="C83" s="27" t="s">
        <v>73</v>
      </c>
      <c r="D83" s="29" t="s">
        <v>11</v>
      </c>
      <c r="E83" s="76"/>
      <c r="F83" s="31"/>
      <c r="G83" s="9">
        <f>PRODUCT(G70,0.02)</f>
        <v>1026.8964</v>
      </c>
      <c r="H83" s="53">
        <v>2</v>
      </c>
      <c r="I83" s="52">
        <v>100</v>
      </c>
    </row>
    <row r="84" spans="1:9" s="32" customFormat="1" ht="19.5" customHeight="1">
      <c r="A84" s="59" t="s">
        <v>60</v>
      </c>
      <c r="B84" s="60"/>
      <c r="C84" s="60"/>
      <c r="D84" s="60"/>
      <c r="E84" s="60"/>
      <c r="F84" s="60"/>
      <c r="G84" s="10">
        <f>SUM(G73:G83)</f>
        <v>6161.3784</v>
      </c>
      <c r="H84" s="54"/>
      <c r="I84" s="55"/>
    </row>
    <row r="85" spans="1:7" s="32" customFormat="1" ht="12.75">
      <c r="A85" s="39"/>
      <c r="B85" s="39"/>
      <c r="C85" s="40"/>
      <c r="D85" s="41"/>
      <c r="E85" s="42"/>
      <c r="F85" s="43"/>
      <c r="G85" s="11"/>
    </row>
    <row r="86" spans="1:7" s="32" customFormat="1" ht="50.25">
      <c r="A86" s="44"/>
      <c r="B86" s="44"/>
      <c r="C86" s="45"/>
      <c r="D86" s="46" t="s">
        <v>61</v>
      </c>
      <c r="E86" s="12" t="s">
        <v>62</v>
      </c>
      <c r="F86" s="13" t="s">
        <v>6</v>
      </c>
      <c r="G86" s="14" t="s">
        <v>63</v>
      </c>
    </row>
    <row r="87" spans="1:7" s="32" customFormat="1" ht="21" customHeight="1">
      <c r="A87" s="77" t="s">
        <v>12</v>
      </c>
      <c r="B87" s="78"/>
      <c r="C87" s="78"/>
      <c r="D87" s="78"/>
      <c r="E87" s="78"/>
      <c r="F87" s="78"/>
      <c r="G87" s="15">
        <f>SUM(G70+G84)</f>
        <v>57506.1984</v>
      </c>
    </row>
    <row r="88" spans="1:7" s="32" customFormat="1" ht="24.75">
      <c r="A88" s="47"/>
      <c r="B88" s="47"/>
      <c r="C88" s="48" t="s">
        <v>64</v>
      </c>
      <c r="D88" s="47"/>
      <c r="E88" s="49"/>
      <c r="F88" s="79" t="s">
        <v>67</v>
      </c>
      <c r="G88" s="80"/>
    </row>
    <row r="89" spans="1:7" s="32" customFormat="1" ht="12.75">
      <c r="A89" s="47"/>
      <c r="B89" s="47"/>
      <c r="C89" s="50" t="s">
        <v>65</v>
      </c>
      <c r="D89" s="47"/>
      <c r="E89" s="49"/>
      <c r="F89" s="81"/>
      <c r="G89" s="81"/>
    </row>
    <row r="90" spans="1:7" s="32" customFormat="1" ht="12.75">
      <c r="A90" s="47"/>
      <c r="B90" s="82" t="s">
        <v>66</v>
      </c>
      <c r="C90" s="83"/>
      <c r="D90" s="51"/>
      <c r="E90" s="51"/>
      <c r="F90" s="68"/>
      <c r="G90" s="68"/>
    </row>
    <row r="91" spans="1:7" s="32" customFormat="1" ht="12.75">
      <c r="A91" s="47"/>
      <c r="B91" s="47"/>
      <c r="C91" s="50" t="s">
        <v>72</v>
      </c>
      <c r="D91" s="47"/>
      <c r="E91" s="49"/>
      <c r="F91" s="68"/>
      <c r="G91" s="68"/>
    </row>
    <row r="92" spans="1:7" ht="15">
      <c r="A92" s="16"/>
      <c r="B92" s="16"/>
      <c r="C92" s="18"/>
      <c r="D92" s="16"/>
      <c r="E92" s="17"/>
      <c r="G92" s="2"/>
    </row>
    <row r="93" spans="1:7" ht="15">
      <c r="A93" s="16"/>
      <c r="B93" s="16"/>
      <c r="C93" s="18"/>
      <c r="D93" s="16"/>
      <c r="E93" s="17"/>
      <c r="G93" s="2"/>
    </row>
    <row r="94" spans="1:6" ht="14.25">
      <c r="A94" s="20"/>
      <c r="B94" s="20"/>
      <c r="C94" s="20"/>
      <c r="D94" s="20"/>
      <c r="E94" s="21"/>
      <c r="F94" s="22"/>
    </row>
  </sheetData>
  <sheetProtection/>
  <mergeCells count="37">
    <mergeCell ref="A62:G62"/>
    <mergeCell ref="A45:G45"/>
    <mergeCell ref="A70:F70"/>
    <mergeCell ref="A64:F64"/>
    <mergeCell ref="A68:F68"/>
    <mergeCell ref="A61:F61"/>
    <mergeCell ref="A65:G65"/>
    <mergeCell ref="A67:F67"/>
    <mergeCell ref="F91:G91"/>
    <mergeCell ref="A72:G72"/>
    <mergeCell ref="E80:E83"/>
    <mergeCell ref="A84:F84"/>
    <mergeCell ref="A87:F87"/>
    <mergeCell ref="F88:G88"/>
    <mergeCell ref="F89:G89"/>
    <mergeCell ref="B90:C90"/>
    <mergeCell ref="F90:G90"/>
    <mergeCell ref="A39:G39"/>
    <mergeCell ref="A44:F44"/>
    <mergeCell ref="A31:G31"/>
    <mergeCell ref="A33:F33"/>
    <mergeCell ref="A34:G34"/>
    <mergeCell ref="A38:F38"/>
    <mergeCell ref="A30:G30"/>
    <mergeCell ref="A24:G24"/>
    <mergeCell ref="A10:G10"/>
    <mergeCell ref="A13:G13"/>
    <mergeCell ref="A23:F23"/>
    <mergeCell ref="A26:F26"/>
    <mergeCell ref="A28:F28"/>
    <mergeCell ref="A7:G7"/>
    <mergeCell ref="A9:F9"/>
    <mergeCell ref="A12:F12"/>
    <mergeCell ref="A1:G1"/>
    <mergeCell ref="G2:G3"/>
    <mergeCell ref="A3:F3"/>
    <mergeCell ref="A6:G6"/>
  </mergeCells>
  <conditionalFormatting sqref="G70 G73:G84 G8:G9 G46:G61 G66:G68 G35:G38 G28 G32:G33 G25:G26 G14:G23 G11:G12 G63:G64 G40:G44">
    <cfRule type="cellIs" priority="3" dxfId="2" operator="lessThanOrEqual" stopIfTrue="1">
      <formula>0</formula>
    </cfRule>
  </conditionalFormatting>
  <conditionalFormatting sqref="G87">
    <cfRule type="cellIs" priority="2" dxfId="1" operator="lessThanOrEqual" stopIfTrue="1">
      <formula>0</formula>
    </cfRule>
  </conditionalFormatting>
  <conditionalFormatting sqref="E73:E79 E63 E46:E60 E66 E8 E35:E37 E32 E25 E14:E22 E11 E40:E43">
    <cfRule type="cellIs" priority="1" dxfId="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1" fitToWidth="1" horizontalDpi="180" verticalDpi="180" orientation="portrait" paperSize="9" scale="67" r:id="rId1"/>
  <rowBreaks count="3" manualBreakCount="3">
    <brk id="23" max="255" man="1"/>
    <brk id="33" max="255" man="1"/>
    <brk id="44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2008-10-23T15:35:38Z</cp:lastPrinted>
  <dcterms:created xsi:type="dcterms:W3CDTF">2006-09-28T05:33:49Z</dcterms:created>
  <dcterms:modified xsi:type="dcterms:W3CDTF">2011-10-21T06:57:11Z</dcterms:modified>
  <cp:category/>
  <cp:version/>
  <cp:contentType/>
  <cp:contentStatus/>
</cp:coreProperties>
</file>